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J18" i="1" s="1"/>
  <c r="I19" i="1"/>
  <c r="I18" i="1" s="1"/>
  <c r="J19" i="1"/>
  <c r="K19" i="1"/>
  <c r="K18" i="1" s="1"/>
  <c r="J20" i="1"/>
  <c r="J21" i="1"/>
  <c r="D24" i="1"/>
  <c r="D23" i="1" s="1"/>
  <c r="E24" i="1"/>
  <c r="E23" i="1" s="1"/>
  <c r="E22" i="1" s="1"/>
  <c r="F24" i="1"/>
  <c r="F23" i="1" s="1"/>
  <c r="F22" i="1" s="1"/>
  <c r="G24" i="1"/>
  <c r="G23" i="1" s="1"/>
  <c r="H24" i="1"/>
  <c r="H23" i="1" s="1"/>
  <c r="I24" i="1"/>
  <c r="I23" i="1" s="1"/>
  <c r="I22" i="1" s="1"/>
  <c r="K24" i="1"/>
  <c r="K23" i="1" s="1"/>
  <c r="K22" i="1" s="1"/>
  <c r="J25" i="1"/>
  <c r="J26" i="1"/>
  <c r="D27" i="1"/>
  <c r="E27" i="1"/>
  <c r="F27" i="1"/>
  <c r="G27" i="1"/>
  <c r="H27" i="1"/>
  <c r="I27" i="1"/>
  <c r="J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K31" i="1"/>
  <c r="K30" i="1" s="1"/>
  <c r="J32" i="1"/>
  <c r="D34" i="1"/>
  <c r="D33" i="1" s="1"/>
  <c r="E34" i="1"/>
  <c r="E33" i="1" s="1"/>
  <c r="F34" i="1"/>
  <c r="F33" i="1" s="1"/>
  <c r="G34" i="1"/>
  <c r="G33" i="1" s="1"/>
  <c r="H34" i="1"/>
  <c r="H33" i="1" s="1"/>
  <c r="I34" i="1"/>
  <c r="I33" i="1" s="1"/>
  <c r="K34" i="1"/>
  <c r="K33" i="1" s="1"/>
  <c r="J35" i="1"/>
  <c r="J36" i="1"/>
  <c r="J37" i="1"/>
  <c r="D38" i="1"/>
  <c r="E38" i="1"/>
  <c r="F38" i="1"/>
  <c r="G38" i="1"/>
  <c r="H38" i="1"/>
  <c r="J38" i="1" s="1"/>
  <c r="I38" i="1"/>
  <c r="K38" i="1"/>
  <c r="J39" i="1"/>
  <c r="D40" i="1"/>
  <c r="D41" i="1"/>
  <c r="E41" i="1"/>
  <c r="E40" i="1" s="1"/>
  <c r="F41" i="1"/>
  <c r="F40" i="1" s="1"/>
  <c r="G41" i="1"/>
  <c r="G40" i="1" s="1"/>
  <c r="H41" i="1"/>
  <c r="H40" i="1" s="1"/>
  <c r="J40" i="1" s="1"/>
  <c r="I41" i="1"/>
  <c r="I40" i="1" s="1"/>
  <c r="K41" i="1"/>
  <c r="K40" i="1" s="1"/>
  <c r="J42" i="1"/>
  <c r="D43" i="1"/>
  <c r="E43" i="1"/>
  <c r="F43" i="1"/>
  <c r="G43" i="1"/>
  <c r="H43" i="1"/>
  <c r="I43" i="1"/>
  <c r="J43" i="1"/>
  <c r="K43" i="1"/>
  <c r="J44" i="1"/>
  <c r="D47" i="1"/>
  <c r="D46" i="1" s="1"/>
  <c r="E47" i="1"/>
  <c r="E46" i="1" s="1"/>
  <c r="F47" i="1"/>
  <c r="F46" i="1" s="1"/>
  <c r="F45" i="1" s="1"/>
  <c r="G47" i="1"/>
  <c r="G46" i="1" s="1"/>
  <c r="G45" i="1" s="1"/>
  <c r="H47" i="1"/>
  <c r="H46" i="1" s="1"/>
  <c r="I47" i="1"/>
  <c r="I46" i="1" s="1"/>
  <c r="I45" i="1" s="1"/>
  <c r="J47" i="1"/>
  <c r="K47" i="1"/>
  <c r="K46" i="1" s="1"/>
  <c r="K45" i="1" s="1"/>
  <c r="J48" i="1"/>
  <c r="J49" i="1"/>
  <c r="J50" i="1"/>
  <c r="D52" i="1"/>
  <c r="D51" i="1" s="1"/>
  <c r="E52" i="1"/>
  <c r="E51" i="1" s="1"/>
  <c r="F52" i="1"/>
  <c r="F51" i="1" s="1"/>
  <c r="G52" i="1"/>
  <c r="G51" i="1" s="1"/>
  <c r="H52" i="1"/>
  <c r="H51" i="1" s="1"/>
  <c r="J51" i="1" s="1"/>
  <c r="I52" i="1"/>
  <c r="I51" i="1" s="1"/>
  <c r="J52" i="1"/>
  <c r="K52" i="1"/>
  <c r="K51" i="1" s="1"/>
  <c r="J53" i="1"/>
  <c r="D56" i="1"/>
  <c r="D55" i="1" s="1"/>
  <c r="E56" i="1"/>
  <c r="E55" i="1" s="1"/>
  <c r="F56" i="1"/>
  <c r="F55" i="1" s="1"/>
  <c r="G56" i="1"/>
  <c r="G55" i="1" s="1"/>
  <c r="G54" i="1" s="1"/>
  <c r="H56" i="1"/>
  <c r="H55" i="1" s="1"/>
  <c r="I56" i="1"/>
  <c r="I55" i="1" s="1"/>
  <c r="K56" i="1"/>
  <c r="K55" i="1" s="1"/>
  <c r="J57" i="1"/>
  <c r="D59" i="1"/>
  <c r="D58" i="1" s="1"/>
  <c r="E59" i="1"/>
  <c r="E58" i="1" s="1"/>
  <c r="F59" i="1"/>
  <c r="F58" i="1" s="1"/>
  <c r="G59" i="1"/>
  <c r="G58" i="1" s="1"/>
  <c r="H59" i="1"/>
  <c r="H58" i="1" s="1"/>
  <c r="I59" i="1"/>
  <c r="I58" i="1" s="1"/>
  <c r="K59" i="1"/>
  <c r="K58" i="1" s="1"/>
  <c r="J60" i="1"/>
  <c r="J62" i="1"/>
  <c r="D63" i="1"/>
  <c r="E63" i="1"/>
  <c r="F63" i="1"/>
  <c r="G63" i="1"/>
  <c r="H63" i="1"/>
  <c r="J63" i="1" s="1"/>
  <c r="I63" i="1"/>
  <c r="K63" i="1"/>
  <c r="J64" i="1"/>
  <c r="J65" i="1"/>
  <c r="F54" i="1" l="1"/>
  <c r="E54" i="1"/>
  <c r="H22" i="1"/>
  <c r="J22" i="1" s="1"/>
  <c r="J23" i="1"/>
  <c r="D54" i="1"/>
  <c r="J46" i="1"/>
  <c r="H45" i="1"/>
  <c r="J45" i="1" s="1"/>
  <c r="G22" i="1"/>
  <c r="G11" i="1"/>
  <c r="G61" i="1" s="1"/>
  <c r="H12" i="1"/>
  <c r="J13" i="1"/>
  <c r="K54" i="1"/>
  <c r="K11" i="1" s="1"/>
  <c r="K61" i="1" s="1"/>
  <c r="E45" i="1"/>
  <c r="E11" i="1" s="1"/>
  <c r="E61" i="1" s="1"/>
  <c r="D22" i="1"/>
  <c r="F11" i="1"/>
  <c r="F61" i="1" s="1"/>
  <c r="I54" i="1"/>
  <c r="I11" i="1" s="1"/>
  <c r="I61" i="1" s="1"/>
  <c r="J58" i="1"/>
  <c r="J55" i="1"/>
  <c r="H54" i="1"/>
  <c r="J54" i="1" s="1"/>
  <c r="D45" i="1"/>
  <c r="D11" i="1" s="1"/>
  <c r="D61" i="1" s="1"/>
  <c r="J33" i="1"/>
  <c r="J30" i="1"/>
  <c r="J34" i="1"/>
  <c r="J31" i="1"/>
  <c r="J14" i="1"/>
  <c r="J41" i="1"/>
  <c r="J59" i="1"/>
  <c r="J24" i="1"/>
  <c r="J56" i="1"/>
  <c r="H11" i="1" l="1"/>
  <c r="J12" i="1"/>
  <c r="H61" i="1" l="1"/>
  <c r="J61" i="1" s="1"/>
  <c r="J11" i="1"/>
</calcChain>
</file>

<file path=xl/sharedStrings.xml><?xml version="1.0" encoding="utf-8"?>
<sst xmlns="http://schemas.openxmlformats.org/spreadsheetml/2006/main" count="212" uniqueCount="191">
  <si>
    <t>JUDETUL  VASLUI</t>
  </si>
  <si>
    <t>COMUNA OLTENESTI</t>
  </si>
  <si>
    <t>Biroul contabilitate</t>
  </si>
  <si>
    <t xml:space="preserve"> Anexa 13</t>
  </si>
  <si>
    <t>Cont de executie - Cheltuieli - Bugetul local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</si>
  <si>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</si>
  <si>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</si>
  <si>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</si>
  <si>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</si>
  <si>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</si>
  <si>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</si>
  <si>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</si>
  <si>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</si>
  <si>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</si>
  <si>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</si>
  <si>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</si>
  <si>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</si>
  <si>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</si>
  <si>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</si>
  <si>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</si>
  <si>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</si>
  <si>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</si>
  <si>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</si>
  <si>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</si>
  <si>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</si>
  <si>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</si>
  <si>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</si>
  <si>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</si>
  <si>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</si>
  <si>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</si>
  <si>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</si>
  <si>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</si>
  <si>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</si>
  <si>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</si>
  <si>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</si>
  <si>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</si>
  <si>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</si>
  <si>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</si>
  <si>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</si>
  <si>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</si>
  <si>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</si>
  <si>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</si>
  <si>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</si>
  <si>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</si>
  <si>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</si>
  <si>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</si>
  <si>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</si>
  <si>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</si>
  <si>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</si>
  <si>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</si>
  <si>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</si>
  <si>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</si>
  <si>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</si>
  <si>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</si>
  <si>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</si>
  <si>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</si>
  <si>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</si>
  <si>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</si>
  <si>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</si>
  <si>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</si>
  <si>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</si>
  <si>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</si>
  <si>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</si>
  <si>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</si>
  <si>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</si>
  <si>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</si>
  <si>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</si>
  <si>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</si>
  <si>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</si>
  <si>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</si>
  <si>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</si>
  <si>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</si>
  <si>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</si>
  <si>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</si>
  <si>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43</t>
  </si>
  <si>
    <t>Alte cheltuieli in domeniul invatamantului</t>
  </si>
  <si>
    <t>65.02.50</t>
  </si>
  <si>
    <t>44</t>
  </si>
  <si>
    <t>Sanatate (cod 66.02.06+66.02.08+66.02.50)</t>
  </si>
  <si>
    <t>66.02</t>
  </si>
  <si>
    <t>49</t>
  </si>
  <si>
    <t>Alte cheltuieli in domeniul sanatatii (cod 66.02.50.50)</t>
  </si>
  <si>
    <t>66.02.50</t>
  </si>
  <si>
    <t>50</t>
  </si>
  <si>
    <t>Alte institutii si actiuni sanitare</t>
  </si>
  <si>
    <t>66.02.50.50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</si>
  <si>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</si>
  <si>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</si>
  <si>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</si>
  <si>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</si>
  <si>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</si>
  <si>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</si>
  <si>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</si>
  <si>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</si>
  <si>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</si>
  <si>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</si>
  <si>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</si>
  <si>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</si>
  <si>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61</t>
  </si>
  <si>
    <t>Alte servicii culturale</t>
  </si>
  <si>
    <t>67.02.03.30</t>
  </si>
  <si>
    <t>62</t>
  </si>
  <si>
    <t>Servicii recreative si sportive (cod 67.02.05.01 la 67.02.05.03)</t>
  </si>
  <si>
    <t>67.02.05</t>
  </si>
  <si>
    <t>64</t>
  </si>
  <si>
    <t>Tineret</t>
  </si>
  <si>
    <t>67.02.05.02</t>
  </si>
  <si>
    <t>68</t>
  </si>
  <si>
    <t>Asigurari si asistenta sociala (cod 68.02.04+68.02.05+68.02.06+68.02.10+68.02.11+68.02.12+68.02.15+68.02.50)</t>
  </si>
  <si>
    <t>68.02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</si>
  <si>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</si>
  <si>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</si>
  <si>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</si>
  <si>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</si>
  <si>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</si>
  <si>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</si>
  <si>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79</t>
  </si>
  <si>
    <t>Alte cheltuieli in domeniul asiaurarilor si asistentei  sociale</t>
  </si>
  <si>
    <t>68.02.50</t>
  </si>
  <si>
    <t>80</t>
  </si>
  <si>
    <t>Alte cheltuieli in domeniul  asistentei  sociale</t>
  </si>
  <si>
    <t>68.02.50.50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</si>
  <si>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</si>
  <si>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</si>
  <si>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</si>
  <si>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</si>
  <si>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</si>
  <si>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</si>
  <si>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</si>
  <si>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</si>
  <si>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</si>
  <si>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</si>
  <si>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</si>
  <si>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</si>
  <si>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</si>
  <si>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</si>
  <si>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</si>
  <si>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91</t>
  </si>
  <si>
    <t xml:space="preserve">Alte servicii in domeniile locuintelor, serviciilor si dezvoltarii comunale </t>
  </si>
  <si>
    <t>70.02.50</t>
  </si>
  <si>
    <t>92</t>
  </si>
  <si>
    <t>Protectia mediului   (cod 74.02.03+74.02.05+74.02.06+74.02.50)</t>
  </si>
  <si>
    <t>74.02</t>
  </si>
  <si>
    <t>94</t>
  </si>
  <si>
    <t>Salubritate si gestiunea deseurilor (cod 74.02.05.01+74.02.05.02)</t>
  </si>
  <si>
    <t>74.02.05</t>
  </si>
  <si>
    <t>96</t>
  </si>
  <si>
    <t>Colectarea, tratarea si distrugerea deseurilor</t>
  </si>
  <si>
    <t>74.02.05.02</t>
  </si>
  <si>
    <t>99</t>
  </si>
  <si>
    <t>Partea a V-a ACTIUNI ECONOMICE   (cod 80.02+81.02+83.02+84.02+87.02)</t>
  </si>
  <si>
    <t>79.02</t>
  </si>
  <si>
    <t>110</t>
  </si>
  <si>
    <t>Agricultura, silvicultura, piscicultura si vanatoare (cod 83.02.03)</t>
  </si>
  <si>
    <t>83.02</t>
  </si>
  <si>
    <t>111</t>
  </si>
  <si>
    <t>Agricultura (cod 83.02.03.03+.83.02.03.30)</t>
  </si>
  <si>
    <t>83.02.03</t>
  </si>
  <si>
    <t>114</t>
  </si>
  <si>
    <t xml:space="preserve">Alte cheltuieli in domeniul agriculturii </t>
  </si>
  <si>
    <t>83.02.03.30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</si>
  <si>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</si>
  <si>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</si>
  <si>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</si>
  <si>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</si>
  <si>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</si>
  <si>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</si>
  <si>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</si>
  <si>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</si>
  <si>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</si>
  <si>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132</t>
  </si>
  <si>
    <t>VII. REZERVE, EXCEDENT / DEFICIT</t>
  </si>
  <si>
    <t>96.02</t>
  </si>
  <si>
    <t>135</t>
  </si>
  <si>
    <t xml:space="preserve">    Excedentul secţiunii de funcţionare</t>
  </si>
  <si>
    <t>98.02.96</t>
  </si>
  <si>
    <t>=</t>
  </si>
  <si>
    <t>137</t>
  </si>
  <si>
    <t>DEFICIT          99.02.96 + 99.02.97</t>
  </si>
  <si>
    <t>99.02</t>
  </si>
  <si>
    <t>138</t>
  </si>
  <si>
    <t xml:space="preserve">    Deficitul secţiunii de funcţionare</t>
  </si>
  <si>
    <t>99.02.96</t>
  </si>
  <si>
    <t>139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</si>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</sst>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D12+D18+D22+D45+D54</f>
        <v>3939461</v>
      </c>
      <c r="E11" s="11">
        <f>E12+E18+E22+E45+E54</f>
        <v>3067894</v>
      </c>
      <c r="F11" s="11">
        <f>F12+F18+F22+F45+F54</f>
        <v>3939461</v>
      </c>
      <c r="G11" s="11">
        <f>G12+G18+G22+G45+G54</f>
        <v>3939461</v>
      </c>
      <c r="H11" s="11">
        <f>H12+H18+H22+H45+H54</f>
        <v>3721851</v>
      </c>
      <c r="I11" s="11">
        <f>I12+I18+I22+I45+I54</f>
        <v>3277287</v>
      </c>
      <c r="J11" s="11">
        <f>H11-I11</f>
        <v>444564</v>
      </c>
      <c r="K11" s="11">
        <f>K12+K18+K22+K45+K54</f>
        <v>3071834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986000</v>
      </c>
      <c r="E12" s="11">
        <f>E13+E16</f>
        <v>950000</v>
      </c>
      <c r="F12" s="11">
        <f>F13+F16</f>
        <v>986000</v>
      </c>
      <c r="G12" s="11">
        <f>G13+G16</f>
        <v>986000</v>
      </c>
      <c r="H12" s="11">
        <f>H13+H16</f>
        <v>972365</v>
      </c>
      <c r="I12" s="11">
        <f>I13+I16</f>
        <v>932176</v>
      </c>
      <c r="J12" s="11">
        <f>H12-I12</f>
        <v>40189</v>
      </c>
      <c r="K12" s="11">
        <f>K13+K16</f>
        <v>854572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973000</v>
      </c>
      <c r="E13" s="11">
        <f>E14</f>
        <v>900000</v>
      </c>
      <c r="F13" s="11">
        <f>F14</f>
        <v>973000</v>
      </c>
      <c r="G13" s="11">
        <f>G14</f>
        <v>973000</v>
      </c>
      <c r="H13" s="11">
        <f>H14</f>
        <v>959365</v>
      </c>
      <c r="I13" s="11">
        <f>I14</f>
        <v>922109</v>
      </c>
      <c r="J13" s="11">
        <f>H13-I13</f>
        <v>37256</v>
      </c>
      <c r="K13" s="11">
        <f>K14</f>
        <v>845102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973000</v>
      </c>
      <c r="E14" s="11">
        <f>E15</f>
        <v>900000</v>
      </c>
      <c r="F14" s="11">
        <f>F15</f>
        <v>973000</v>
      </c>
      <c r="G14" s="11">
        <f>G15</f>
        <v>973000</v>
      </c>
      <c r="H14" s="11">
        <f>H15</f>
        <v>959365</v>
      </c>
      <c r="I14" s="11">
        <f>I15</f>
        <v>922109</v>
      </c>
      <c r="J14" s="11">
        <f>H14-I14</f>
        <v>37256</v>
      </c>
      <c r="K14" s="11">
        <f>K15</f>
        <v>845102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973000</v>
      </c>
      <c r="E15" s="11">
        <v>900000</v>
      </c>
      <c r="F15" s="11">
        <v>973000</v>
      </c>
      <c r="G15" s="11">
        <v>973000</v>
      </c>
      <c r="H15" s="11">
        <v>959365</v>
      </c>
      <c r="I15" s="11">
        <v>922109</v>
      </c>
      <c r="J15" s="11">
        <f>H15-I15</f>
        <v>37256</v>
      </c>
      <c r="K15" s="11">
        <v>845102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13000</v>
      </c>
      <c r="E16" s="11">
        <f>+E17</f>
        <v>50000</v>
      </c>
      <c r="F16" s="11">
        <f>+F17</f>
        <v>13000</v>
      </c>
      <c r="G16" s="11">
        <f>+G17</f>
        <v>13000</v>
      </c>
      <c r="H16" s="11">
        <f>+H17</f>
        <v>13000</v>
      </c>
      <c r="I16" s="11">
        <f>+I17</f>
        <v>10067</v>
      </c>
      <c r="J16" s="11">
        <f>H16-I16</f>
        <v>2933</v>
      </c>
      <c r="K16" s="11">
        <f>+K17</f>
        <v>9470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13000</v>
      </c>
      <c r="E17" s="11">
        <v>50000</v>
      </c>
      <c r="F17" s="11">
        <v>13000</v>
      </c>
      <c r="G17" s="11">
        <v>13000</v>
      </c>
      <c r="H17" s="11">
        <v>13000</v>
      </c>
      <c r="I17" s="11">
        <v>10067</v>
      </c>
      <c r="J17" s="11">
        <f>H17-I17</f>
        <v>2933</v>
      </c>
      <c r="K17" s="11">
        <v>9470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5000</v>
      </c>
      <c r="E18" s="11">
        <f>+E19</f>
        <v>20000</v>
      </c>
      <c r="F18" s="11">
        <f>+F19</f>
        <v>5000</v>
      </c>
      <c r="G18" s="11">
        <f>+G19</f>
        <v>5000</v>
      </c>
      <c r="H18" s="11">
        <f>+H19</f>
        <v>5000</v>
      </c>
      <c r="I18" s="11">
        <f>+I19</f>
        <v>2077</v>
      </c>
      <c r="J18" s="11">
        <f>H18-I18</f>
        <v>2923</v>
      </c>
      <c r="K18" s="11">
        <f>+K19</f>
        <v>645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+D20+D21</f>
        <v>5000</v>
      </c>
      <c r="E19" s="11">
        <f>+E20+E21</f>
        <v>20000</v>
      </c>
      <c r="F19" s="11">
        <f>+F20+F21</f>
        <v>5000</v>
      </c>
      <c r="G19" s="11">
        <f>+G20+G21</f>
        <v>5000</v>
      </c>
      <c r="H19" s="11">
        <f>+H20+H21</f>
        <v>5000</v>
      </c>
      <c r="I19" s="11">
        <f>+I20+I21</f>
        <v>2077</v>
      </c>
      <c r="J19" s="11">
        <f>H19-I19</f>
        <v>2923</v>
      </c>
      <c r="K19" s="11">
        <f>+K20+K21</f>
        <v>645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1100</v>
      </c>
      <c r="E20" s="11">
        <v>0</v>
      </c>
      <c r="F20" s="11">
        <v>1100</v>
      </c>
      <c r="G20" s="11">
        <v>1100</v>
      </c>
      <c r="H20" s="11">
        <v>1100</v>
      </c>
      <c r="I20" s="11">
        <v>1052</v>
      </c>
      <c r="J20" s="11">
        <f>H20-I20</f>
        <v>48</v>
      </c>
      <c r="K20" s="11">
        <v>120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3900</v>
      </c>
      <c r="E21" s="11">
        <v>20000</v>
      </c>
      <c r="F21" s="11">
        <v>3900</v>
      </c>
      <c r="G21" s="11">
        <v>3900</v>
      </c>
      <c r="H21" s="11">
        <v>3900</v>
      </c>
      <c r="I21" s="11">
        <v>1025</v>
      </c>
      <c r="J21" s="11">
        <f>H21-I21</f>
        <v>2875</v>
      </c>
      <c r="K21" s="11">
        <v>525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D23+D30+D33+D40</f>
        <v>2068257</v>
      </c>
      <c r="E22" s="11">
        <f>E23+E30+E33+E40</f>
        <v>1535000</v>
      </c>
      <c r="F22" s="11">
        <f>F23+F30+F33+F40</f>
        <v>2068257</v>
      </c>
      <c r="G22" s="11">
        <f>G23+G30+G33+G40</f>
        <v>2068257</v>
      </c>
      <c r="H22" s="11">
        <f>H23+H30+H33+H40</f>
        <v>1864282</v>
      </c>
      <c r="I22" s="11">
        <f>I23+I30+I33+I40</f>
        <v>1763063</v>
      </c>
      <c r="J22" s="11">
        <f>H22-I22</f>
        <v>101219</v>
      </c>
      <c r="K22" s="11">
        <f>K23+K30+K33+K40</f>
        <v>1770576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D24+D27+D29</f>
        <v>1608757</v>
      </c>
      <c r="E23" s="11">
        <f>E24+E27+E29</f>
        <v>1090000</v>
      </c>
      <c r="F23" s="11">
        <f>F24+F27+F29</f>
        <v>1608757</v>
      </c>
      <c r="G23" s="11">
        <f>G24+G27+G29</f>
        <v>1608757</v>
      </c>
      <c r="H23" s="11">
        <f>H24+H27+H29</f>
        <v>1408120</v>
      </c>
      <c r="I23" s="11">
        <f>I24+I27+I29</f>
        <v>1364950</v>
      </c>
      <c r="J23" s="11">
        <f>H23-I23</f>
        <v>43170</v>
      </c>
      <c r="K23" s="11">
        <f>K24+K27+K29</f>
        <v>1386147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D25+D26</f>
        <v>505900</v>
      </c>
      <c r="E24" s="11">
        <f>E25+E26</f>
        <v>350500</v>
      </c>
      <c r="F24" s="11">
        <f>F25+F26</f>
        <v>505900</v>
      </c>
      <c r="G24" s="11">
        <f>G25+G26</f>
        <v>505900</v>
      </c>
      <c r="H24" s="11">
        <f>H25+H26</f>
        <v>463792</v>
      </c>
      <c r="I24" s="11">
        <f>I25+I26</f>
        <v>463792</v>
      </c>
      <c r="J24" s="11">
        <f>H24-I24</f>
        <v>0</v>
      </c>
      <c r="K24" s="11">
        <f>K25+K26</f>
        <v>464976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144300</v>
      </c>
      <c r="E25" s="11">
        <v>78500</v>
      </c>
      <c r="F25" s="11">
        <v>144300</v>
      </c>
      <c r="G25" s="11">
        <v>144300</v>
      </c>
      <c r="H25" s="11">
        <v>120611</v>
      </c>
      <c r="I25" s="11">
        <v>120611</v>
      </c>
      <c r="J25" s="11">
        <f>H25-I25</f>
        <v>0</v>
      </c>
      <c r="K25" s="11">
        <v>120713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361600</v>
      </c>
      <c r="E26" s="11">
        <v>272000</v>
      </c>
      <c r="F26" s="11">
        <v>361600</v>
      </c>
      <c r="G26" s="11">
        <v>361600</v>
      </c>
      <c r="H26" s="11">
        <v>343181</v>
      </c>
      <c r="I26" s="11">
        <v>343181</v>
      </c>
      <c r="J26" s="11">
        <f>H26-I26</f>
        <v>0</v>
      </c>
      <c r="K26" s="11">
        <v>344263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1089857</v>
      </c>
      <c r="E27" s="11">
        <f>E28</f>
        <v>739500</v>
      </c>
      <c r="F27" s="11">
        <f>F28</f>
        <v>1089857</v>
      </c>
      <c r="G27" s="11">
        <f>G28</f>
        <v>1089857</v>
      </c>
      <c r="H27" s="11">
        <f>H28</f>
        <v>931328</v>
      </c>
      <c r="I27" s="11">
        <f>I28</f>
        <v>893758</v>
      </c>
      <c r="J27" s="11">
        <f>H27-I27</f>
        <v>37570</v>
      </c>
      <c r="K27" s="11">
        <f>K28</f>
        <v>913771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1089857</v>
      </c>
      <c r="E28" s="11">
        <v>739500</v>
      </c>
      <c r="F28" s="11">
        <v>1089857</v>
      </c>
      <c r="G28" s="11">
        <v>1089857</v>
      </c>
      <c r="H28" s="11">
        <v>931328</v>
      </c>
      <c r="I28" s="11">
        <v>893758</v>
      </c>
      <c r="J28" s="11">
        <f>H28-I28</f>
        <v>37570</v>
      </c>
      <c r="K28" s="11">
        <v>913771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13000</v>
      </c>
      <c r="E29" s="11">
        <v>0</v>
      </c>
      <c r="F29" s="11">
        <v>13000</v>
      </c>
      <c r="G29" s="11">
        <v>13000</v>
      </c>
      <c r="H29" s="11">
        <v>13000</v>
      </c>
      <c r="I29" s="11">
        <v>7400</v>
      </c>
      <c r="J29" s="11">
        <f>H29-I29</f>
        <v>5600</v>
      </c>
      <c r="K29" s="11">
        <v>7400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f>+D31</f>
        <v>40000</v>
      </c>
      <c r="E30" s="11">
        <f>+E31</f>
        <v>0</v>
      </c>
      <c r="F30" s="11">
        <f>+F31</f>
        <v>40000</v>
      </c>
      <c r="G30" s="11">
        <f>+G31</f>
        <v>40000</v>
      </c>
      <c r="H30" s="11">
        <f>+H31</f>
        <v>40000</v>
      </c>
      <c r="I30" s="11">
        <f>+I31</f>
        <v>36563</v>
      </c>
      <c r="J30" s="11">
        <f>H30-I30</f>
        <v>3437</v>
      </c>
      <c r="K30" s="11">
        <f>+K31</f>
        <v>20688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</f>
        <v>40000</v>
      </c>
      <c r="E31" s="11">
        <f>E32</f>
        <v>0</v>
      </c>
      <c r="F31" s="11">
        <f>F32</f>
        <v>40000</v>
      </c>
      <c r="G31" s="11">
        <f>G32</f>
        <v>40000</v>
      </c>
      <c r="H31" s="11">
        <f>H32</f>
        <v>40000</v>
      </c>
      <c r="I31" s="11">
        <f>I32</f>
        <v>36563</v>
      </c>
      <c r="J31" s="11">
        <f>H31-I31</f>
        <v>3437</v>
      </c>
      <c r="K31" s="11">
        <f>K32</f>
        <v>20688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40000</v>
      </c>
      <c r="E32" s="11">
        <v>0</v>
      </c>
      <c r="F32" s="11">
        <v>40000</v>
      </c>
      <c r="G32" s="11">
        <v>40000</v>
      </c>
      <c r="H32" s="11">
        <v>40000</v>
      </c>
      <c r="I32" s="11">
        <v>36563</v>
      </c>
      <c r="J32" s="11">
        <f>H32-I32</f>
        <v>3437</v>
      </c>
      <c r="K32" s="11">
        <v>20688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D34+D38</f>
        <v>61000</v>
      </c>
      <c r="E33" s="11">
        <f>E34+E38</f>
        <v>121000</v>
      </c>
      <c r="F33" s="11">
        <f>F34+F38</f>
        <v>61000</v>
      </c>
      <c r="G33" s="11">
        <f>G34+G38</f>
        <v>61000</v>
      </c>
      <c r="H33" s="11">
        <f>H34+H38</f>
        <v>58492</v>
      </c>
      <c r="I33" s="11">
        <f>I34+I38</f>
        <v>58492</v>
      </c>
      <c r="J33" s="11">
        <f>H33-I33</f>
        <v>0</v>
      </c>
      <c r="K33" s="11">
        <f>K34+K38</f>
        <v>57466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f>D35+D36+D37</f>
        <v>61000</v>
      </c>
      <c r="E34" s="11">
        <f>E35+E36+E37</f>
        <v>101000</v>
      </c>
      <c r="F34" s="11">
        <f>F35+F36+F37</f>
        <v>61000</v>
      </c>
      <c r="G34" s="11">
        <f>G35+G36+G37</f>
        <v>61000</v>
      </c>
      <c r="H34" s="11">
        <f>H35+H36+H37</f>
        <v>58492</v>
      </c>
      <c r="I34" s="11">
        <f>I35+I36+I37</f>
        <v>58492</v>
      </c>
      <c r="J34" s="11">
        <f>H34-I34</f>
        <v>0</v>
      </c>
      <c r="K34" s="11">
        <f>K35+K36+K37</f>
        <v>57466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v>33000</v>
      </c>
      <c r="E35" s="11">
        <v>58000</v>
      </c>
      <c r="F35" s="11">
        <v>33000</v>
      </c>
      <c r="G35" s="11">
        <v>33000</v>
      </c>
      <c r="H35" s="11">
        <v>32331</v>
      </c>
      <c r="I35" s="11">
        <v>32331</v>
      </c>
      <c r="J35" s="11">
        <f>H35-I35</f>
        <v>0</v>
      </c>
      <c r="K35" s="11">
        <v>32547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28000</v>
      </c>
      <c r="E36" s="11">
        <v>43000</v>
      </c>
      <c r="F36" s="11">
        <v>28000</v>
      </c>
      <c r="G36" s="11">
        <v>28000</v>
      </c>
      <c r="H36" s="11">
        <v>26161</v>
      </c>
      <c r="I36" s="11">
        <v>26161</v>
      </c>
      <c r="J36" s="11">
        <f>H36-I36</f>
        <v>0</v>
      </c>
      <c r="K36" s="11">
        <v>26159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-1240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+D39</f>
        <v>0</v>
      </c>
      <c r="E38" s="11">
        <f>+E39</f>
        <v>20000</v>
      </c>
      <c r="F38" s="11">
        <f>+F39</f>
        <v>0</v>
      </c>
      <c r="G38" s="11">
        <f>+G39</f>
        <v>0</v>
      </c>
      <c r="H38" s="11">
        <f>+H39</f>
        <v>0</v>
      </c>
      <c r="I38" s="11">
        <f>+I39</f>
        <v>0</v>
      </c>
      <c r="J38" s="11">
        <f>H38-I38</f>
        <v>0</v>
      </c>
      <c r="K38" s="11">
        <f>+K39</f>
        <v>0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0</v>
      </c>
      <c r="E39" s="11">
        <v>20000</v>
      </c>
      <c r="F39" s="11">
        <v>0</v>
      </c>
      <c r="G39" s="11">
        <v>0</v>
      </c>
      <c r="H39" s="11">
        <v>0</v>
      </c>
      <c r="I39" s="11">
        <v>0</v>
      </c>
      <c r="J39" s="11">
        <f>H39-I39</f>
        <v>0</v>
      </c>
      <c r="K39" s="11">
        <v>0</v>
      </c>
    </row>
    <row r="40" spans="1:11" s="6" customFormat="1" ht="33" x14ac:dyDescent="0.25">
      <c r="A40" s="10" t="s">
        <v>107</v>
      </c>
      <c r="B40" s="10" t="s">
        <v>108</v>
      </c>
      <c r="C40" s="10" t="s">
        <v>109</v>
      </c>
      <c r="D40" s="11">
        <f>+D41+D43</f>
        <v>358500</v>
      </c>
      <c r="E40" s="11">
        <f>+E41+E43</f>
        <v>324000</v>
      </c>
      <c r="F40" s="11">
        <f>+F41+F43</f>
        <v>358500</v>
      </c>
      <c r="G40" s="11">
        <f>+G41+G43</f>
        <v>358500</v>
      </c>
      <c r="H40" s="11">
        <f>+H41+H43</f>
        <v>357670</v>
      </c>
      <c r="I40" s="11">
        <f>+I41+I43</f>
        <v>303058</v>
      </c>
      <c r="J40" s="11">
        <f>H40-I40</f>
        <v>54612</v>
      </c>
      <c r="K40" s="11">
        <f>+K41+K43</f>
        <v>306275</v>
      </c>
    </row>
    <row r="41" spans="1:11" s="6" customFormat="1" ht="22.5" x14ac:dyDescent="0.25">
      <c r="A41" s="10" t="s">
        <v>110</v>
      </c>
      <c r="B41" s="10" t="s">
        <v>111</v>
      </c>
      <c r="C41" s="10" t="s">
        <v>112</v>
      </c>
      <c r="D41" s="11">
        <f>D42</f>
        <v>79500</v>
      </c>
      <c r="E41" s="11">
        <f>E42</f>
        <v>77000</v>
      </c>
      <c r="F41" s="11">
        <f>F42</f>
        <v>79500</v>
      </c>
      <c r="G41" s="11">
        <f>G42</f>
        <v>79500</v>
      </c>
      <c r="H41" s="11">
        <f>H42</f>
        <v>79500</v>
      </c>
      <c r="I41" s="11">
        <f>I42</f>
        <v>59046</v>
      </c>
      <c r="J41" s="11">
        <f>H41-I41</f>
        <v>20454</v>
      </c>
      <c r="K41" s="11">
        <f>K42</f>
        <v>59046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79500</v>
      </c>
      <c r="E42" s="11">
        <v>77000</v>
      </c>
      <c r="F42" s="11">
        <v>79500</v>
      </c>
      <c r="G42" s="11">
        <v>79500</v>
      </c>
      <c r="H42" s="11">
        <v>79500</v>
      </c>
      <c r="I42" s="11">
        <v>59046</v>
      </c>
      <c r="J42" s="11">
        <f>H42-I42</f>
        <v>20454</v>
      </c>
      <c r="K42" s="11">
        <v>59046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D44</f>
        <v>279000</v>
      </c>
      <c r="E43" s="11">
        <f>E44</f>
        <v>247000</v>
      </c>
      <c r="F43" s="11">
        <f>F44</f>
        <v>279000</v>
      </c>
      <c r="G43" s="11">
        <f>G44</f>
        <v>279000</v>
      </c>
      <c r="H43" s="11">
        <f>H44</f>
        <v>278170</v>
      </c>
      <c r="I43" s="11">
        <f>I44</f>
        <v>244012</v>
      </c>
      <c r="J43" s="11">
        <f>H43-I43</f>
        <v>34158</v>
      </c>
      <c r="K43" s="11">
        <f>K44</f>
        <v>247229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279000</v>
      </c>
      <c r="E44" s="11">
        <v>247000</v>
      </c>
      <c r="F44" s="11">
        <v>279000</v>
      </c>
      <c r="G44" s="11">
        <v>279000</v>
      </c>
      <c r="H44" s="11">
        <v>278170</v>
      </c>
      <c r="I44" s="11">
        <v>244012</v>
      </c>
      <c r="J44" s="11">
        <f>H44-I44</f>
        <v>34158</v>
      </c>
      <c r="K44" s="11">
        <v>247229</v>
      </c>
    </row>
    <row r="45" spans="1:11" s="6" customFormat="1" ht="33" x14ac:dyDescent="0.25">
      <c r="A45" s="10" t="s">
        <v>122</v>
      </c>
      <c r="B45" s="10" t="s">
        <v>123</v>
      </c>
      <c r="C45" s="10" t="s">
        <v>124</v>
      </c>
      <c r="D45" s="11">
        <f>D46+D51</f>
        <v>348310</v>
      </c>
      <c r="E45" s="11">
        <f>E46+E51</f>
        <v>200000</v>
      </c>
      <c r="F45" s="11">
        <f>F46+F51</f>
        <v>348310</v>
      </c>
      <c r="G45" s="11">
        <f>G46+G51</f>
        <v>348310</v>
      </c>
      <c r="H45" s="11">
        <f>H46+H51</f>
        <v>348310</v>
      </c>
      <c r="I45" s="11">
        <f>I46+I51</f>
        <v>199212</v>
      </c>
      <c r="J45" s="11">
        <f>H45-I45</f>
        <v>149098</v>
      </c>
      <c r="K45" s="11">
        <f>K46+K51</f>
        <v>145152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+D47+D49+D50</f>
        <v>343310</v>
      </c>
      <c r="E46" s="11">
        <f>+E47+E49+E50</f>
        <v>190000</v>
      </c>
      <c r="F46" s="11">
        <f>+F47+F49+F50</f>
        <v>343310</v>
      </c>
      <c r="G46" s="11">
        <f>+G47+G49+G50</f>
        <v>343310</v>
      </c>
      <c r="H46" s="11">
        <f>+H47+H49+H50</f>
        <v>343310</v>
      </c>
      <c r="I46" s="11">
        <f>+I47+I49+I50</f>
        <v>195782</v>
      </c>
      <c r="J46" s="11">
        <f>H46-I46</f>
        <v>147528</v>
      </c>
      <c r="K46" s="11">
        <f>+K47+K49+K50</f>
        <v>141722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D48</f>
        <v>50000</v>
      </c>
      <c r="E47" s="11">
        <f>E48</f>
        <v>70000</v>
      </c>
      <c r="F47" s="11">
        <f>F48</f>
        <v>50000</v>
      </c>
      <c r="G47" s="11">
        <f>G48</f>
        <v>50000</v>
      </c>
      <c r="H47" s="11">
        <f>H48</f>
        <v>50000</v>
      </c>
      <c r="I47" s="11">
        <f>I48</f>
        <v>37062</v>
      </c>
      <c r="J47" s="11">
        <f>H47-I47</f>
        <v>12938</v>
      </c>
      <c r="K47" s="11">
        <f>K48</f>
        <v>26897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v>50000</v>
      </c>
      <c r="E48" s="11">
        <v>70000</v>
      </c>
      <c r="F48" s="11">
        <v>50000</v>
      </c>
      <c r="G48" s="11">
        <v>50000</v>
      </c>
      <c r="H48" s="11">
        <v>50000</v>
      </c>
      <c r="I48" s="11">
        <v>37062</v>
      </c>
      <c r="J48" s="11">
        <f>H48-I48</f>
        <v>12938</v>
      </c>
      <c r="K48" s="11">
        <v>26897</v>
      </c>
    </row>
    <row r="49" spans="1:11" s="6" customFormat="1" x14ac:dyDescent="0.25">
      <c r="A49" s="10" t="s">
        <v>134</v>
      </c>
      <c r="B49" s="10" t="s">
        <v>135</v>
      </c>
      <c r="C49" s="10" t="s">
        <v>136</v>
      </c>
      <c r="D49" s="11">
        <v>110000</v>
      </c>
      <c r="E49" s="11">
        <v>90000</v>
      </c>
      <c r="F49" s="11">
        <v>110000</v>
      </c>
      <c r="G49" s="11">
        <v>110000</v>
      </c>
      <c r="H49" s="11">
        <v>110000</v>
      </c>
      <c r="I49" s="11">
        <v>105924</v>
      </c>
      <c r="J49" s="11">
        <f>H49-I49</f>
        <v>4076</v>
      </c>
      <c r="K49" s="11">
        <v>107006</v>
      </c>
    </row>
    <row r="50" spans="1:11" s="6" customFormat="1" ht="22.5" x14ac:dyDescent="0.25">
      <c r="A50" s="10" t="s">
        <v>137</v>
      </c>
      <c r="B50" s="10" t="s">
        <v>138</v>
      </c>
      <c r="C50" s="10" t="s">
        <v>139</v>
      </c>
      <c r="D50" s="11">
        <v>183310</v>
      </c>
      <c r="E50" s="11">
        <v>30000</v>
      </c>
      <c r="F50" s="11">
        <v>183310</v>
      </c>
      <c r="G50" s="11">
        <v>183310</v>
      </c>
      <c r="H50" s="11">
        <v>183310</v>
      </c>
      <c r="I50" s="11">
        <v>52796</v>
      </c>
      <c r="J50" s="11">
        <f>H50-I50</f>
        <v>130514</v>
      </c>
      <c r="K50" s="11">
        <v>7819</v>
      </c>
    </row>
    <row r="51" spans="1:11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</f>
        <v>5000</v>
      </c>
      <c r="E51" s="11">
        <f>+E52</f>
        <v>10000</v>
      </c>
      <c r="F51" s="11">
        <f>+F52</f>
        <v>5000</v>
      </c>
      <c r="G51" s="11">
        <f>+G52</f>
        <v>5000</v>
      </c>
      <c r="H51" s="11">
        <f>+H52</f>
        <v>5000</v>
      </c>
      <c r="I51" s="11">
        <f>+I52</f>
        <v>3430</v>
      </c>
      <c r="J51" s="11">
        <f>H51-I51</f>
        <v>1570</v>
      </c>
      <c r="K51" s="11">
        <f>+K52</f>
        <v>3430</v>
      </c>
    </row>
    <row r="52" spans="1:11" s="6" customFormat="1" ht="22.5" x14ac:dyDescent="0.25">
      <c r="A52" s="10" t="s">
        <v>143</v>
      </c>
      <c r="B52" s="10" t="s">
        <v>144</v>
      </c>
      <c r="C52" s="10" t="s">
        <v>145</v>
      </c>
      <c r="D52" s="11">
        <f>+D53</f>
        <v>5000</v>
      </c>
      <c r="E52" s="11">
        <f>+E53</f>
        <v>10000</v>
      </c>
      <c r="F52" s="11">
        <f>+F53</f>
        <v>5000</v>
      </c>
      <c r="G52" s="11">
        <f>+G53</f>
        <v>5000</v>
      </c>
      <c r="H52" s="11">
        <f>+H53</f>
        <v>5000</v>
      </c>
      <c r="I52" s="11">
        <f>+I53</f>
        <v>3430</v>
      </c>
      <c r="J52" s="11">
        <f>H52-I52</f>
        <v>1570</v>
      </c>
      <c r="K52" s="11">
        <f>+K53</f>
        <v>3430</v>
      </c>
    </row>
    <row r="53" spans="1:11" s="6" customFormat="1" x14ac:dyDescent="0.25">
      <c r="A53" s="10" t="s">
        <v>146</v>
      </c>
      <c r="B53" s="10" t="s">
        <v>147</v>
      </c>
      <c r="C53" s="10" t="s">
        <v>148</v>
      </c>
      <c r="D53" s="11">
        <v>5000</v>
      </c>
      <c r="E53" s="11">
        <v>10000</v>
      </c>
      <c r="F53" s="11">
        <v>5000</v>
      </c>
      <c r="G53" s="11">
        <v>5000</v>
      </c>
      <c r="H53" s="11">
        <v>5000</v>
      </c>
      <c r="I53" s="11">
        <v>3430</v>
      </c>
      <c r="J53" s="11">
        <f>H53-I53</f>
        <v>1570</v>
      </c>
      <c r="K53" s="11">
        <v>3430</v>
      </c>
    </row>
    <row r="54" spans="1:11" s="6" customFormat="1" ht="22.5" x14ac:dyDescent="0.25">
      <c r="A54" s="10" t="s">
        <v>149</v>
      </c>
      <c r="B54" s="10" t="s">
        <v>150</v>
      </c>
      <c r="C54" s="10" t="s">
        <v>151</v>
      </c>
      <c r="D54" s="11">
        <f>+D55+D58</f>
        <v>531894</v>
      </c>
      <c r="E54" s="11">
        <f>+E55+E58</f>
        <v>362894</v>
      </c>
      <c r="F54" s="11">
        <f>+F55+F58</f>
        <v>531894</v>
      </c>
      <c r="G54" s="11">
        <f>+G55+G58</f>
        <v>531894</v>
      </c>
      <c r="H54" s="11">
        <f>+H55+H58</f>
        <v>531894</v>
      </c>
      <c r="I54" s="11">
        <f>+I55+I58</f>
        <v>380759</v>
      </c>
      <c r="J54" s="11">
        <f>H54-I54</f>
        <v>151135</v>
      </c>
      <c r="K54" s="11">
        <f>+K55+K58</f>
        <v>300889</v>
      </c>
    </row>
    <row r="55" spans="1:11" s="6" customFormat="1" ht="22.5" x14ac:dyDescent="0.25">
      <c r="A55" s="10" t="s">
        <v>152</v>
      </c>
      <c r="B55" s="10" t="s">
        <v>153</v>
      </c>
      <c r="C55" s="10" t="s">
        <v>154</v>
      </c>
      <c r="D55" s="11">
        <f>D56</f>
        <v>15000</v>
      </c>
      <c r="E55" s="11">
        <f>E56</f>
        <v>30000</v>
      </c>
      <c r="F55" s="11">
        <f>F56</f>
        <v>15000</v>
      </c>
      <c r="G55" s="11">
        <f>G56</f>
        <v>15000</v>
      </c>
      <c r="H55" s="11">
        <f>H56</f>
        <v>15000</v>
      </c>
      <c r="I55" s="11">
        <f>I56</f>
        <v>0</v>
      </c>
      <c r="J55" s="11">
        <f>H55-I55</f>
        <v>15000</v>
      </c>
      <c r="K55" s="11">
        <f>K56</f>
        <v>0</v>
      </c>
    </row>
    <row r="56" spans="1:11" s="6" customFormat="1" x14ac:dyDescent="0.25">
      <c r="A56" s="10" t="s">
        <v>155</v>
      </c>
      <c r="B56" s="10" t="s">
        <v>156</v>
      </c>
      <c r="C56" s="10" t="s">
        <v>157</v>
      </c>
      <c r="D56" s="11">
        <f>+D57</f>
        <v>15000</v>
      </c>
      <c r="E56" s="11">
        <f>+E57</f>
        <v>30000</v>
      </c>
      <c r="F56" s="11">
        <f>+F57</f>
        <v>15000</v>
      </c>
      <c r="G56" s="11">
        <f>+G57</f>
        <v>15000</v>
      </c>
      <c r="H56" s="11">
        <f>+H57</f>
        <v>15000</v>
      </c>
      <c r="I56" s="11">
        <f>+I57</f>
        <v>0</v>
      </c>
      <c r="J56" s="11">
        <f>H56-I56</f>
        <v>15000</v>
      </c>
      <c r="K56" s="11">
        <f>+K57</f>
        <v>0</v>
      </c>
    </row>
    <row r="57" spans="1:11" s="6" customFormat="1" x14ac:dyDescent="0.25">
      <c r="A57" s="10" t="s">
        <v>158</v>
      </c>
      <c r="B57" s="10" t="s">
        <v>159</v>
      </c>
      <c r="C57" s="10" t="s">
        <v>160</v>
      </c>
      <c r="D57" s="11">
        <v>15000</v>
      </c>
      <c r="E57" s="11">
        <v>30000</v>
      </c>
      <c r="F57" s="11">
        <v>15000</v>
      </c>
      <c r="G57" s="11">
        <v>15000</v>
      </c>
      <c r="H57" s="11">
        <v>15000</v>
      </c>
      <c r="I57" s="11">
        <v>0</v>
      </c>
      <c r="J57" s="11">
        <f>H57-I57</f>
        <v>15000</v>
      </c>
      <c r="K57" s="11">
        <v>0</v>
      </c>
    </row>
    <row r="58" spans="1:11" s="6" customFormat="1" ht="22.5" x14ac:dyDescent="0.25">
      <c r="A58" s="10" t="s">
        <v>161</v>
      </c>
      <c r="B58" s="10" t="s">
        <v>162</v>
      </c>
      <c r="C58" s="10" t="s">
        <v>163</v>
      </c>
      <c r="D58" s="11">
        <f>D59</f>
        <v>516894</v>
      </c>
      <c r="E58" s="11">
        <f>E59</f>
        <v>332894</v>
      </c>
      <c r="F58" s="11">
        <f>F59</f>
        <v>516894</v>
      </c>
      <c r="G58" s="11">
        <f>G59</f>
        <v>516894</v>
      </c>
      <c r="H58" s="11">
        <f>H59</f>
        <v>516894</v>
      </c>
      <c r="I58" s="11">
        <f>I59</f>
        <v>380759</v>
      </c>
      <c r="J58" s="11">
        <f>H58-I58</f>
        <v>136135</v>
      </c>
      <c r="K58" s="11">
        <f>K59</f>
        <v>300889</v>
      </c>
    </row>
    <row r="59" spans="1:11" s="6" customFormat="1" ht="22.5" x14ac:dyDescent="0.25">
      <c r="A59" s="10" t="s">
        <v>164</v>
      </c>
      <c r="B59" s="10" t="s">
        <v>165</v>
      </c>
      <c r="C59" s="10" t="s">
        <v>166</v>
      </c>
      <c r="D59" s="11">
        <f>D60</f>
        <v>516894</v>
      </c>
      <c r="E59" s="11">
        <f>E60</f>
        <v>332894</v>
      </c>
      <c r="F59" s="11">
        <f>F60</f>
        <v>516894</v>
      </c>
      <c r="G59" s="11">
        <f>G60</f>
        <v>516894</v>
      </c>
      <c r="H59" s="11">
        <f>H60</f>
        <v>516894</v>
      </c>
      <c r="I59" s="11">
        <f>I60</f>
        <v>380759</v>
      </c>
      <c r="J59" s="11">
        <f>H59-I59</f>
        <v>136135</v>
      </c>
      <c r="K59" s="11">
        <f>K60</f>
        <v>300889</v>
      </c>
    </row>
    <row r="60" spans="1:11" s="6" customFormat="1" x14ac:dyDescent="0.25">
      <c r="A60" s="10" t="s">
        <v>167</v>
      </c>
      <c r="B60" s="10" t="s">
        <v>168</v>
      </c>
      <c r="C60" s="10" t="s">
        <v>169</v>
      </c>
      <c r="D60" s="11">
        <v>516894</v>
      </c>
      <c r="E60" s="11">
        <v>332894</v>
      </c>
      <c r="F60" s="11">
        <v>516894</v>
      </c>
      <c r="G60" s="11">
        <v>516894</v>
      </c>
      <c r="H60" s="11">
        <v>516894</v>
      </c>
      <c r="I60" s="11">
        <v>380759</v>
      </c>
      <c r="J60" s="11">
        <f>H60-I60</f>
        <v>136135</v>
      </c>
      <c r="K60" s="11">
        <v>300889</v>
      </c>
    </row>
    <row r="61" spans="1:11" s="6" customFormat="1" x14ac:dyDescent="0.25">
      <c r="A61" s="10" t="s">
        <v>170</v>
      </c>
      <c r="B61" s="10" t="s">
        <v>171</v>
      </c>
      <c r="C61" s="10" t="s">
        <v>172</v>
      </c>
      <c r="D61" s="11">
        <f>-D11</f>
        <v>-3939461</v>
      </c>
      <c r="E61" s="11">
        <f>-E11</f>
        <v>-3067894</v>
      </c>
      <c r="F61" s="11">
        <f>-F11</f>
        <v>-3939461</v>
      </c>
      <c r="G61" s="11">
        <f>-G11</f>
        <v>-3939461</v>
      </c>
      <c r="H61" s="11">
        <f>-H11</f>
        <v>-3721851</v>
      </c>
      <c r="I61" s="11">
        <f>-I11</f>
        <v>-3277287</v>
      </c>
      <c r="J61" s="11">
        <f>H61-I61</f>
        <v>-444564</v>
      </c>
      <c r="K61" s="11">
        <f>-K11</f>
        <v>-3071834</v>
      </c>
    </row>
    <row r="62" spans="1:11" s="6" customFormat="1" x14ac:dyDescent="0.25">
      <c r="A62" s="10" t="s">
        <v>173</v>
      </c>
      <c r="B62" s="10" t="s">
        <v>174</v>
      </c>
      <c r="C62" s="10" t="s">
        <v>175</v>
      </c>
      <c r="D62" s="11" t="s">
        <v>176</v>
      </c>
      <c r="E62" s="11" t="s">
        <v>176</v>
      </c>
      <c r="F62" s="11" t="s">
        <v>176</v>
      </c>
      <c r="G62" s="11" t="s">
        <v>176</v>
      </c>
      <c r="H62" s="11" t="s">
        <v>176</v>
      </c>
      <c r="I62" s="11" t="s">
        <v>176</v>
      </c>
      <c r="J62" s="11" t="e">
        <f>H62-I62</f>
        <v>#VALUE!</v>
      </c>
      <c r="K62" s="11" t="s">
        <v>176</v>
      </c>
    </row>
    <row r="63" spans="1:11" s="6" customFormat="1" x14ac:dyDescent="0.25">
      <c r="A63" s="10" t="s">
        <v>177</v>
      </c>
      <c r="B63" s="10" t="s">
        <v>178</v>
      </c>
      <c r="C63" s="10" t="s">
        <v>179</v>
      </c>
      <c r="D63" s="11" t="e">
        <f>D64+D65</f>
        <v>#VALUE!</v>
      </c>
      <c r="E63" s="11" t="e">
        <f>E64+E65</f>
        <v>#VALUE!</v>
      </c>
      <c r="F63" s="11" t="e">
        <f>F64+F65</f>
        <v>#VALUE!</v>
      </c>
      <c r="G63" s="11" t="e">
        <f>G64+G65</f>
        <v>#VALUE!</v>
      </c>
      <c r="H63" s="11" t="e">
        <f>H64+H65</f>
        <v>#VALUE!</v>
      </c>
      <c r="I63" s="11" t="e">
        <f>I64+I65</f>
        <v>#VALUE!</v>
      </c>
      <c r="J63" s="11" t="e">
        <f>H63-I63</f>
        <v>#VALUE!</v>
      </c>
      <c r="K63" s="11" t="e">
        <f>K64+K65</f>
        <v>#VALUE!</v>
      </c>
    </row>
    <row r="64" spans="1:11" s="6" customFormat="1" x14ac:dyDescent="0.25">
      <c r="A64" s="10" t="s">
        <v>180</v>
      </c>
      <c r="B64" s="10" t="s">
        <v>181</v>
      </c>
      <c r="C64" s="10" t="s">
        <v>182</v>
      </c>
      <c r="D64" s="11" t="s">
        <v>176</v>
      </c>
      <c r="E64" s="11" t="s">
        <v>176</v>
      </c>
      <c r="F64" s="11" t="s">
        <v>176</v>
      </c>
      <c r="G64" s="11" t="s">
        <v>176</v>
      </c>
      <c r="H64" s="11" t="s">
        <v>176</v>
      </c>
      <c r="I64" s="11" t="s">
        <v>176</v>
      </c>
      <c r="J64" s="11" t="e">
        <f>H64-I64</f>
        <v>#VALUE!</v>
      </c>
      <c r="K64" s="11" t="s">
        <v>176</v>
      </c>
    </row>
    <row r="65" spans="1:12" s="6" customFormat="1" x14ac:dyDescent="0.25">
      <c r="A65" s="10" t="s">
        <v>183</v>
      </c>
      <c r="B65" s="10" t="s">
        <v>184</v>
      </c>
      <c r="C65" s="10" t="s">
        <v>185</v>
      </c>
      <c r="D65" s="11" t="s">
        <v>176</v>
      </c>
      <c r="E65" s="11" t="s">
        <v>176</v>
      </c>
      <c r="F65" s="11" t="s">
        <v>176</v>
      </c>
      <c r="G65" s="11" t="s">
        <v>176</v>
      </c>
      <c r="H65" s="11" t="s">
        <v>176</v>
      </c>
      <c r="I65" s="11" t="s">
        <v>176</v>
      </c>
      <c r="J65" s="11" t="e">
        <f>H65-I65</f>
        <v>#VALUE!</v>
      </c>
      <c r="K65" s="11" t="s">
        <v>176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186</v>
      </c>
      <c r="B67" s="13"/>
      <c r="C67" s="13"/>
      <c r="D67" s="13"/>
      <c r="E67" s="13" t="s">
        <v>188</v>
      </c>
      <c r="F67" s="13"/>
      <c r="G67" s="13"/>
      <c r="H67" s="13"/>
      <c r="I67" s="13" t="s">
        <v>189</v>
      </c>
      <c r="J67" s="13"/>
      <c r="K67" s="13"/>
      <c r="L67" s="13"/>
    </row>
    <row r="68" spans="1:12" x14ac:dyDescent="0.25">
      <c r="A68" s="3" t="s">
        <v>187</v>
      </c>
      <c r="B68" s="3"/>
      <c r="C68" s="3"/>
      <c r="D68" s="3"/>
      <c r="E68" s="3" t="s">
        <v>188</v>
      </c>
      <c r="F68" s="3"/>
      <c r="G68" s="3"/>
      <c r="H68" s="3"/>
      <c r="I68" s="3" t="s">
        <v>190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H8:H9"/>
    <mergeCell ref="I8:I9"/>
    <mergeCell ref="J8:J9"/>
    <mergeCell ref="K8:K9"/>
    <mergeCell ref="A67:D67"/>
    <mergeCell ref="A68:D68"/>
    <mergeCell ref="E67:H67"/>
    <mergeCell ref="E68:H68"/>
    <mergeCell ref="I67:L67"/>
    <mergeCell ref="I68:L6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2017-02-02T13:54:08Z</dcterms:created>
  <dcterms:modified xsi:type="dcterms:W3CDTF">2017-02-02T13:54:11Z</dcterms:modified>
</cp:coreProperties>
</file>